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C:\Users\R.Nozaki\Google Drive\01.Business\01.TOMAS TECH\★Template\05.Schedule\"/>
    </mc:Choice>
  </mc:AlternateContent>
  <xr:revisionPtr revIDLastSave="0" documentId="13_ncr:1_{616908E9-B84D-4424-82CD-04174B75827F}" xr6:coauthVersionLast="47" xr6:coauthVersionMax="47" xr10:uidLastSave="{00000000-0000-0000-0000-000000000000}"/>
  <bookViews>
    <workbookView xWindow="-108" yWindow="-108" windowWidth="23256" windowHeight="14856" xr2:uid="{00000000-000D-0000-FFFF-FFFF00000000}"/>
  </bookViews>
  <sheets>
    <sheet name="GanttChart" sheetId="9" r:id="rId1"/>
  </sheets>
  <definedNames>
    <definedName name="prevWBS" localSheetId="0">GanttChart!$A1048576</definedName>
    <definedName name="_xlnm.Print_Area" localSheetId="0">GanttChart!$A$1:$ET$38</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9" l="1"/>
  <c r="I19" i="9" s="1"/>
  <c r="F36" i="9"/>
  <c r="I36" i="9" s="1"/>
  <c r="F35" i="9"/>
  <c r="F34" i="9"/>
  <c r="F33" i="9"/>
  <c r="F32" i="9"/>
  <c r="F31" i="9"/>
  <c r="F30" i="9"/>
  <c r="F26" i="9"/>
  <c r="F25" i="9"/>
  <c r="F24" i="9"/>
  <c r="F23" i="9"/>
  <c r="F22" i="9"/>
  <c r="F18" i="9"/>
  <c r="F17" i="9"/>
  <c r="F16" i="9"/>
  <c r="F15" i="9"/>
  <c r="F14" i="9"/>
  <c r="C25" i="9"/>
  <c r="C24" i="9"/>
  <c r="C23" i="9"/>
  <c r="C22" i="9"/>
  <c r="I35" i="9"/>
  <c r="F28" i="9"/>
  <c r="I28" i="9" s="1"/>
  <c r="F27" i="9"/>
  <c r="I27" i="9" s="1"/>
  <c r="F20" i="9"/>
  <c r="I20" i="9" s="1"/>
  <c r="F37" i="9"/>
  <c r="I37" i="9" s="1"/>
  <c r="A45" i="9" l="1"/>
  <c r="I38" i="9" l="1"/>
  <c r="F42" i="9" l="1"/>
  <c r="F43" i="9" s="1"/>
  <c r="I43" i="9" s="1"/>
  <c r="F41" i="9"/>
  <c r="I41" i="9" s="1"/>
  <c r="F8" i="9"/>
  <c r="I8" i="9" s="1"/>
  <c r="F29" i="9"/>
  <c r="I29" i="9" s="1"/>
  <c r="F21" i="9"/>
  <c r="I21" i="9" s="1"/>
  <c r="F13" i="9"/>
  <c r="I13" i="9" s="1"/>
  <c r="F44" i="9" l="1"/>
  <c r="I44" i="9" s="1"/>
  <c r="I42" i="9"/>
  <c r="F12" i="9" l="1"/>
  <c r="F9" i="9"/>
  <c r="I9" i="9" s="1"/>
  <c r="K6" i="9"/>
  <c r="I12" i="9" l="1"/>
  <c r="F10" i="9"/>
  <c r="I10" i="9" s="1"/>
  <c r="K7" i="9"/>
  <c r="K4" i="9"/>
  <c r="A8" i="9"/>
  <c r="A41" i="9"/>
  <c r="A42" i="9" s="1"/>
  <c r="A43" i="9" s="1"/>
  <c r="A44" i="9" s="1"/>
  <c r="L6" i="9" l="1"/>
  <c r="I15" i="9" l="1"/>
  <c r="I14" i="9"/>
  <c r="I23" i="9"/>
  <c r="I22" i="9"/>
  <c r="I31" i="9"/>
  <c r="I30" i="9"/>
  <c r="M6" i="9"/>
  <c r="I24" i="9"/>
  <c r="I32" i="9" l="1"/>
  <c r="N6" i="9"/>
  <c r="I33" i="9" l="1"/>
  <c r="I25" i="9"/>
  <c r="O6" i="9"/>
  <c r="K5" i="9"/>
  <c r="I34" i="9" l="1"/>
  <c r="I26" i="9"/>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17" i="9" s="1"/>
  <c r="A18" i="9" s="1"/>
  <c r="A19" i="9" s="1"/>
  <c r="A20" i="9" l="1"/>
  <c r="A21" i="9" s="1"/>
  <c r="A22" i="9" s="1"/>
  <c r="A23" i="9" s="1"/>
  <c r="A24" i="9" s="1"/>
  <c r="A25" i="9" s="1"/>
  <c r="A26" i="9" s="1"/>
  <c r="A27" i="9" s="1"/>
  <c r="A28" i="9" s="1"/>
  <c r="AS7" i="9"/>
  <c r="AT6" i="9"/>
  <c r="AU6" i="9" l="1"/>
  <c r="AT7" i="9"/>
  <c r="AT4" i="9"/>
  <c r="AT5" i="9"/>
  <c r="A29" i="9"/>
  <c r="A30" i="9" s="1"/>
  <c r="A31" i="9" s="1"/>
  <c r="A32" i="9" s="1"/>
  <c r="A33" i="9" s="1"/>
  <c r="A34" i="9" s="1"/>
  <c r="A35" i="9" s="1"/>
  <c r="I16" i="9"/>
  <c r="A36" i="9" l="1"/>
  <c r="A37" i="9" s="1"/>
  <c r="A38" i="9" s="1"/>
  <c r="AV6" i="9"/>
  <c r="AU7" i="9"/>
  <c r="I17" i="9"/>
  <c r="I18"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<sst xmlns="http://schemas.openxmlformats.org/spreadsheetml/2006/main" count="55" uniqueCount="41">
  <si>
    <t>[Company Name]</t>
  </si>
  <si>
    <t>WBS</t>
  </si>
  <si>
    <t>[Project Name] Project Schedule</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</si>
  <si>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</si>
  <si>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</si>
  <si>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</si>
  <si>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</si>
  <si>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</si>
  <si>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</si>
  <si>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</si>
  <si>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</si>
  <si>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</si>
  <si>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</si>
  <si>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</si>
  <si>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</si>
  <si>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</si>
  <si>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</si>
  <si>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</si>
  <si>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</si>
  <si>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</si>
  <si>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</si>
  <si>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</si>
  <si>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</si>
  <si>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</si>
  <si>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</si>
  <si>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</si>
  <si>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</si>
  <si>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</si>
  <si>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</si>
  <si>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</si>
  <si>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</si>
  <si>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</si>
  <si>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</si>
  <si>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</si>
  <si>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</si>
  <si>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Internal final test</t>
    <phoneticPr fontId="3" type="noConversion"/>
  </si>
  <si>
    <t>Hardware procurement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</si>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</sst>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d\ m/dd/yy"/>
    <numFmt numFmtId="177" formatCode="d"/>
    <numFmt numFmtId="178" formatCode="d\ mmm\ yyyy"/>
    <numFmt numFmtId="179"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0">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77" fontId="34" fillId="0" borderId="15" xfId="0" applyNumberFormat="1" applyFont="1" applyBorder="1" applyAlignment="1">
      <alignment horizontal="center" vertical="center" shrinkToFit="1"/>
    </xf>
    <xf numFmtId="177" fontId="34" fillId="0" borderId="13" xfId="0" applyNumberFormat="1" applyFont="1" applyBorder="1" applyAlignment="1">
      <alignment horizontal="center" vertical="center" shrinkToFit="1"/>
    </xf>
    <xf numFmtId="177"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76" fontId="30" fillId="23" borderId="14" xfId="0" applyNumberFormat="1" applyFont="1" applyFill="1" applyBorder="1" applyAlignment="1">
      <alignment horizontal="right" vertical="center"/>
    </xf>
    <xf numFmtId="176"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76" fontId="39" fillId="24" borderId="12" xfId="0" applyNumberFormat="1" applyFont="1" applyFill="1" applyBorder="1" applyAlignment="1">
      <alignment horizontal="center" vertical="center"/>
    </xf>
    <xf numFmtId="176"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79" fontId="39" fillId="24" borderId="12" xfId="0" applyNumberFormat="1" applyFont="1" applyFill="1" applyBorder="1" applyAlignment="1">
      <alignment horizontal="center" vertical="center"/>
    </xf>
    <xf numFmtId="179" fontId="39" fillId="0" borderId="12" xfId="0" applyNumberFormat="1" applyFont="1" applyBorder="1" applyAlignment="1">
      <alignment horizontal="center" vertical="center"/>
    </xf>
    <xf numFmtId="179" fontId="30" fillId="23" borderId="10" xfId="0" applyNumberFormat="1" applyFont="1" applyFill="1" applyBorder="1" applyAlignment="1">
      <alignment horizontal="center" vertical="center"/>
    </xf>
    <xf numFmtId="178" fontId="28" fillId="0" borderId="15" xfId="0" applyNumberFormat="1" applyFont="1" applyBorder="1" applyAlignment="1">
      <alignment horizontal="center" vertical="center"/>
    </xf>
    <xf numFmtId="178" fontId="28" fillId="0" borderId="13" xfId="0" applyNumberFormat="1" applyFont="1" applyBorder="1" applyAlignment="1">
      <alignment horizontal="center" vertical="center"/>
    </xf>
    <xf numFmtId="178" fontId="28" fillId="0" borderId="16" xfId="0" applyNumberFormat="1" applyFont="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45" fillId="0" borderId="0" xfId="34" applyFont="1" applyBorder="1" applyAlignment="1" applyProtection="1">
      <alignment horizontal="left" vertical="center"/>
    </xf>
    <xf numFmtId="179" fontId="28" fillId="0" borderId="21" xfId="0" applyNumberFormat="1" applyFont="1" applyBorder="1" applyAlignment="1" applyProtection="1">
      <alignment horizontal="center"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41" builtinId="15" customBuiltin="1"/>
    <cellStyle name="チェック セル" xfId="27" builtinId="23" customBuiltin="1"/>
    <cellStyle name="どちらでもない" xfId="37" builtinId="28" customBuiltin="1"/>
    <cellStyle name="パーセント" xfId="40" builtinId="5"/>
    <cellStyle name="ハイパーリンク" xfId="34" builtinId="8"/>
    <cellStyle name="メモ" xfId="38" builtinId="10" customBuiltin="1"/>
    <cellStyle name="リンク セル" xfId="36" builtinId="24" customBuiltin="1"/>
    <cellStyle name="悪い" xfId="25" builtinId="27" customBuiltin="1"/>
    <cellStyle name="計算" xfId="26" builtinId="22" customBuiltin="1"/>
    <cellStyle name="警告文" xfId="43" builtinId="11" customBuiltin="1"/>
    <cellStyle name="見出し 1" xfId="30" builtinId="16" customBuiltin="1"/>
    <cellStyle name="見出し 2" xfId="31" builtinId="17" customBuiltin="1"/>
    <cellStyle name="見出し 3" xfId="32" builtinId="18" customBuiltin="1"/>
    <cellStyle name="見出し 4" xfId="33" builtinId="19" customBuiltin="1"/>
    <cellStyle name="集計" xfId="42" builtinId="25" customBuiltin="1"/>
    <cellStyle name="出力" xfId="39" builtinId="21" customBuiltin="1"/>
    <cellStyle name="説明文" xfId="28" builtinId="53" customBuiltin="1"/>
    <cellStyle name="入力" xfId="35" builtinId="20" customBuiltin="1"/>
    <cellStyle name="標準" xfId="0" builtinId="0"/>
    <cellStyle name="良い" xfId="29" builtinId="26"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45"/>
  <sheetViews>
    <sheetView showGridLines="0" tabSelected="1" zoomScale="85" zoomScaleNormal="85" workbookViewId="0">
      <pane ySplit="7" topLeftCell="A8" activePane="bottomLeft" state="frozen"/>
      <selection pane="bottomLeft" activeCell="E24" sqref="E24"/>
    </sheetView>
  </sheetViews>
  <sheetFormatPr defaultColWidth="9.109375" defaultRowHeight="14.4" x14ac:dyDescent="0.3"/>
  <cols>
    <col min="1" max="1" width="6.88671875" style="3" customWidth="1"/>
    <col min="2" max="2" width="3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50" width="2.44140625" style="3" customWidth="1"/>
    <col min="151" max="16384" width="9.109375" style="3"/>
  </cols>
  <sheetData>
    <row r="1" spans="1:150" ht="30" customHeight="1" x14ac:dyDescent="0.3">
      <c r="A1" s="1" t="s">
        <v>2</v>
      </c>
      <c r="B1" s="2"/>
      <c r="C1" s="2"/>
      <c r="D1" s="2"/>
      <c r="E1" s="2"/>
      <c r="F1" s="2"/>
      <c r="I1" s="4"/>
      <c r="K1" s="88" t="s">
        <v>19</v>
      </c>
      <c r="L1" s="88"/>
      <c r="M1" s="88"/>
      <c r="N1" s="88"/>
      <c r="O1" s="88"/>
      <c r="P1" s="88"/>
      <c r="Q1" s="88"/>
      <c r="R1" s="88"/>
      <c r="S1" s="88"/>
      <c r="T1" s="88"/>
      <c r="U1" s="88"/>
      <c r="V1" s="88"/>
      <c r="W1" s="88"/>
      <c r="X1" s="88"/>
      <c r="Y1" s="88"/>
      <c r="Z1" s="88"/>
      <c r="AA1" s="88"/>
      <c r="AB1" s="88"/>
      <c r="AC1" s="88"/>
      <c r="AD1" s="88"/>
      <c r="AE1" s="88"/>
    </row>
    <row r="2" spans="1:150" ht="18" customHeight="1" x14ac:dyDescent="0.3">
      <c r="A2" s="5" t="s">
        <v>0</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16</v>
      </c>
      <c r="C4" s="89">
        <v>44652</v>
      </c>
      <c r="D4" s="89"/>
      <c r="E4" s="89"/>
      <c r="G4" s="4" t="s">
        <v>15</v>
      </c>
      <c r="H4" s="11">
        <v>1</v>
      </c>
      <c r="K4" s="85" t="str">
        <f>"Week "&amp;(K6-($C$4-WEEKDAY($C$4,1)+2))/7+1</f>
        <v>Week 1</v>
      </c>
      <c r="L4" s="86"/>
      <c r="M4" s="86"/>
      <c r="N4" s="86"/>
      <c r="O4" s="86"/>
      <c r="P4" s="86"/>
      <c r="Q4" s="87"/>
      <c r="R4" s="85" t="str">
        <f>"Week "&amp;(R6-($C$4-WEEKDAY($C$4,1)+2))/7+1</f>
        <v>Week 2</v>
      </c>
      <c r="S4" s="86"/>
      <c r="T4" s="86"/>
      <c r="U4" s="86"/>
      <c r="V4" s="86"/>
      <c r="W4" s="86"/>
      <c r="X4" s="87"/>
      <c r="Y4" s="85" t="str">
        <f>"Week "&amp;(Y6-($C$4-WEEKDAY($C$4,1)+2))/7+1</f>
        <v>Week 3</v>
      </c>
      <c r="Z4" s="86"/>
      <c r="AA4" s="86"/>
      <c r="AB4" s="86"/>
      <c r="AC4" s="86"/>
      <c r="AD4" s="86"/>
      <c r="AE4" s="87"/>
      <c r="AF4" s="85" t="str">
        <f>"Week "&amp;(AF6-($C$4-WEEKDAY($C$4,1)+2))/7+1</f>
        <v>Week 4</v>
      </c>
      <c r="AG4" s="86"/>
      <c r="AH4" s="86"/>
      <c r="AI4" s="86"/>
      <c r="AJ4" s="86"/>
      <c r="AK4" s="86"/>
      <c r="AL4" s="87"/>
      <c r="AM4" s="85" t="str">
        <f>"Week "&amp;(AM6-($C$4-WEEKDAY($C$4,1)+2))/7+1</f>
        <v>Week 5</v>
      </c>
      <c r="AN4" s="86"/>
      <c r="AO4" s="86"/>
      <c r="AP4" s="86"/>
      <c r="AQ4" s="86"/>
      <c r="AR4" s="86"/>
      <c r="AS4" s="87"/>
      <c r="AT4" s="85" t="str">
        <f>"Week "&amp;(AT6-($C$4-WEEKDAY($C$4,1)+2))/7+1</f>
        <v>Week 6</v>
      </c>
      <c r="AU4" s="86"/>
      <c r="AV4" s="86"/>
      <c r="AW4" s="86"/>
      <c r="AX4" s="86"/>
      <c r="AY4" s="86"/>
      <c r="AZ4" s="87"/>
      <c r="BA4" s="85" t="str">
        <f>"Week "&amp;(BA6-($C$4-WEEKDAY($C$4,1)+2))/7+1</f>
        <v>Week 7</v>
      </c>
      <c r="BB4" s="86"/>
      <c r="BC4" s="86"/>
      <c r="BD4" s="86"/>
      <c r="BE4" s="86"/>
      <c r="BF4" s="86"/>
      <c r="BG4" s="87"/>
      <c r="BH4" s="85" t="str">
        <f>"Week "&amp;(BH6-($C$4-WEEKDAY($C$4,1)+2))/7+1</f>
        <v>Week 8</v>
      </c>
      <c r="BI4" s="86"/>
      <c r="BJ4" s="86"/>
      <c r="BK4" s="86"/>
      <c r="BL4" s="86"/>
      <c r="BM4" s="86"/>
      <c r="BN4" s="87"/>
      <c r="BO4" s="85" t="str">
        <f>"Week "&amp;(BO6-($C$4-WEEKDAY($C$4,1)+2))/7+1</f>
        <v>Week 9</v>
      </c>
      <c r="BP4" s="86"/>
      <c r="BQ4" s="86"/>
      <c r="BR4" s="86"/>
      <c r="BS4" s="86"/>
      <c r="BT4" s="86"/>
      <c r="BU4" s="87"/>
      <c r="BV4" s="85" t="str">
        <f>"Week "&amp;(BV6-($C$4-WEEKDAY($C$4,1)+2))/7+1</f>
        <v>Week 10</v>
      </c>
      <c r="BW4" s="86"/>
      <c r="BX4" s="86"/>
      <c r="BY4" s="86"/>
      <c r="BZ4" s="86"/>
      <c r="CA4" s="86"/>
      <c r="CB4" s="87"/>
      <c r="CC4" s="85" t="str">
        <f>"Week "&amp;(CC6-($C$4-WEEKDAY($C$4,1)+2))/7+1</f>
        <v>Week 11</v>
      </c>
      <c r="CD4" s="86"/>
      <c r="CE4" s="86"/>
      <c r="CF4" s="86"/>
      <c r="CG4" s="86"/>
      <c r="CH4" s="86"/>
      <c r="CI4" s="87"/>
      <c r="CJ4" s="85" t="str">
        <f>"Week "&amp;(CJ6-($C$4-WEEKDAY($C$4,1)+2))/7+1</f>
        <v>Week 12</v>
      </c>
      <c r="CK4" s="86"/>
      <c r="CL4" s="86"/>
      <c r="CM4" s="86"/>
      <c r="CN4" s="86"/>
      <c r="CO4" s="86"/>
      <c r="CP4" s="87"/>
      <c r="CQ4" s="85" t="str">
        <f>"Week "&amp;(CQ6-($C$4-WEEKDAY($C$4,1)+2))/7+1</f>
        <v>Week 13</v>
      </c>
      <c r="CR4" s="86"/>
      <c r="CS4" s="86"/>
      <c r="CT4" s="86"/>
      <c r="CU4" s="86"/>
      <c r="CV4" s="86"/>
      <c r="CW4" s="87"/>
      <c r="CX4" s="85" t="str">
        <f>"Week "&amp;(CX6-($C$4-WEEKDAY($C$4,1)+2))/7+1</f>
        <v>Week 14</v>
      </c>
      <c r="CY4" s="86"/>
      <c r="CZ4" s="86"/>
      <c r="DA4" s="86"/>
      <c r="DB4" s="86"/>
      <c r="DC4" s="86"/>
      <c r="DD4" s="87"/>
      <c r="DE4" s="85" t="str">
        <f>"Week "&amp;(DE6-($C$4-WEEKDAY($C$4,1)+2))/7+1</f>
        <v>Week 15</v>
      </c>
      <c r="DF4" s="86"/>
      <c r="DG4" s="86"/>
      <c r="DH4" s="86"/>
      <c r="DI4" s="86"/>
      <c r="DJ4" s="86"/>
      <c r="DK4" s="87"/>
      <c r="DL4" s="85" t="str">
        <f>"Week "&amp;(DL6-($C$4-WEEKDAY($C$4,1)+2))/7+1</f>
        <v>Week 16</v>
      </c>
      <c r="DM4" s="86"/>
      <c r="DN4" s="86"/>
      <c r="DO4" s="86"/>
      <c r="DP4" s="86"/>
      <c r="DQ4" s="86"/>
      <c r="DR4" s="87"/>
      <c r="DS4" s="85" t="str">
        <f>"Week "&amp;(DS6-($C$4-WEEKDAY($C$4,1)+2))/7+1</f>
        <v>Week 17</v>
      </c>
      <c r="DT4" s="86"/>
      <c r="DU4" s="86"/>
      <c r="DV4" s="86"/>
      <c r="DW4" s="86"/>
      <c r="DX4" s="86"/>
      <c r="DY4" s="87"/>
      <c r="DZ4" s="85" t="str">
        <f>"Week "&amp;(DZ6-($C$4-WEEKDAY($C$4,1)+2))/7+1</f>
        <v>Week 18</v>
      </c>
      <c r="EA4" s="86"/>
      <c r="EB4" s="86"/>
      <c r="EC4" s="86"/>
      <c r="ED4" s="86"/>
      <c r="EE4" s="86"/>
      <c r="EF4" s="87"/>
      <c r="EG4" s="85" t="str">
        <f>"Week "&amp;(EG6-($C$4-WEEKDAY($C$4,1)+2))/7+1</f>
        <v>Week 19</v>
      </c>
      <c r="EH4" s="86"/>
      <c r="EI4" s="86"/>
      <c r="EJ4" s="86"/>
      <c r="EK4" s="86"/>
      <c r="EL4" s="86"/>
      <c r="EM4" s="87"/>
      <c r="EN4" s="85" t="str">
        <f>"Week "&amp;(EN6-($C$4-WEEKDAY($C$4,1)+2))/7+1</f>
        <v>Week 20</v>
      </c>
      <c r="EO4" s="86"/>
      <c r="EP4" s="86"/>
      <c r="EQ4" s="86"/>
      <c r="ER4" s="86"/>
      <c r="ES4" s="86"/>
      <c r="ET4" s="87"/>
    </row>
    <row r="5" spans="1:150" ht="17.25" customHeight="1" x14ac:dyDescent="0.3">
      <c r="B5" s="4" t="s">
        <v>17</v>
      </c>
      <c r="C5" s="89">
        <v>44711</v>
      </c>
      <c r="D5" s="89"/>
      <c r="E5" s="89"/>
      <c r="K5" s="82">
        <f>K6</f>
        <v>44648</v>
      </c>
      <c r="L5" s="83"/>
      <c r="M5" s="83"/>
      <c r="N5" s="83"/>
      <c r="O5" s="83"/>
      <c r="P5" s="83"/>
      <c r="Q5" s="84"/>
      <c r="R5" s="82">
        <f>R6</f>
        <v>44655</v>
      </c>
      <c r="S5" s="83"/>
      <c r="T5" s="83"/>
      <c r="U5" s="83"/>
      <c r="V5" s="83"/>
      <c r="W5" s="83"/>
      <c r="X5" s="84"/>
      <c r="Y5" s="82">
        <f>Y6</f>
        <v>44662</v>
      </c>
      <c r="Z5" s="83"/>
      <c r="AA5" s="83"/>
      <c r="AB5" s="83"/>
      <c r="AC5" s="83"/>
      <c r="AD5" s="83"/>
      <c r="AE5" s="84"/>
      <c r="AF5" s="82">
        <f>AF6</f>
        <v>44669</v>
      </c>
      <c r="AG5" s="83"/>
      <c r="AH5" s="83"/>
      <c r="AI5" s="83"/>
      <c r="AJ5" s="83"/>
      <c r="AK5" s="83"/>
      <c r="AL5" s="84"/>
      <c r="AM5" s="82">
        <f>AM6</f>
        <v>44676</v>
      </c>
      <c r="AN5" s="83"/>
      <c r="AO5" s="83"/>
      <c r="AP5" s="83"/>
      <c r="AQ5" s="83"/>
      <c r="AR5" s="83"/>
      <c r="AS5" s="84"/>
      <c r="AT5" s="82">
        <f>AT6</f>
        <v>44683</v>
      </c>
      <c r="AU5" s="83"/>
      <c r="AV5" s="83"/>
      <c r="AW5" s="83"/>
      <c r="AX5" s="83"/>
      <c r="AY5" s="83"/>
      <c r="AZ5" s="84"/>
      <c r="BA5" s="82">
        <f>BA6</f>
        <v>44690</v>
      </c>
      <c r="BB5" s="83"/>
      <c r="BC5" s="83"/>
      <c r="BD5" s="83"/>
      <c r="BE5" s="83"/>
      <c r="BF5" s="83"/>
      <c r="BG5" s="84"/>
      <c r="BH5" s="82">
        <f>BH6</f>
        <v>44697</v>
      </c>
      <c r="BI5" s="83"/>
      <c r="BJ5" s="83"/>
      <c r="BK5" s="83"/>
      <c r="BL5" s="83"/>
      <c r="BM5" s="83"/>
      <c r="BN5" s="84"/>
      <c r="BO5" s="82">
        <f>BO6</f>
        <v>44704</v>
      </c>
      <c r="BP5" s="83"/>
      <c r="BQ5" s="83"/>
      <c r="BR5" s="83"/>
      <c r="BS5" s="83"/>
      <c r="BT5" s="83"/>
      <c r="BU5" s="84"/>
      <c r="BV5" s="82">
        <f>BV6</f>
        <v>44711</v>
      </c>
      <c r="BW5" s="83"/>
      <c r="BX5" s="83"/>
      <c r="BY5" s="83"/>
      <c r="BZ5" s="83"/>
      <c r="CA5" s="83"/>
      <c r="CB5" s="84"/>
      <c r="CC5" s="82">
        <f>CC6</f>
        <v>44718</v>
      </c>
      <c r="CD5" s="83"/>
      <c r="CE5" s="83"/>
      <c r="CF5" s="83"/>
      <c r="CG5" s="83"/>
      <c r="CH5" s="83"/>
      <c r="CI5" s="84"/>
      <c r="CJ5" s="82">
        <f>CJ6</f>
        <v>44725</v>
      </c>
      <c r="CK5" s="83"/>
      <c r="CL5" s="83"/>
      <c r="CM5" s="83"/>
      <c r="CN5" s="83"/>
      <c r="CO5" s="83"/>
      <c r="CP5" s="84"/>
      <c r="CQ5" s="82">
        <f>CQ6</f>
        <v>44732</v>
      </c>
      <c r="CR5" s="83"/>
      <c r="CS5" s="83"/>
      <c r="CT5" s="83"/>
      <c r="CU5" s="83"/>
      <c r="CV5" s="83"/>
      <c r="CW5" s="84"/>
      <c r="CX5" s="82">
        <f>CX6</f>
        <v>44739</v>
      </c>
      <c r="CY5" s="83"/>
      <c r="CZ5" s="83"/>
      <c r="DA5" s="83"/>
      <c r="DB5" s="83"/>
      <c r="DC5" s="83"/>
      <c r="DD5" s="84"/>
      <c r="DE5" s="82">
        <f>DE6</f>
        <v>44746</v>
      </c>
      <c r="DF5" s="83"/>
      <c r="DG5" s="83"/>
      <c r="DH5" s="83"/>
      <c r="DI5" s="83"/>
      <c r="DJ5" s="83"/>
      <c r="DK5" s="84"/>
      <c r="DL5" s="82">
        <f>DL6</f>
        <v>44753</v>
      </c>
      <c r="DM5" s="83"/>
      <c r="DN5" s="83"/>
      <c r="DO5" s="83"/>
      <c r="DP5" s="83"/>
      <c r="DQ5" s="83"/>
      <c r="DR5" s="84"/>
      <c r="DS5" s="82">
        <f>DS6</f>
        <v>44760</v>
      </c>
      <c r="DT5" s="83"/>
      <c r="DU5" s="83"/>
      <c r="DV5" s="83"/>
      <c r="DW5" s="83"/>
      <c r="DX5" s="83"/>
      <c r="DY5" s="84"/>
      <c r="DZ5" s="82">
        <f>DZ6</f>
        <v>44767</v>
      </c>
      <c r="EA5" s="83"/>
      <c r="EB5" s="83"/>
      <c r="EC5" s="83"/>
      <c r="ED5" s="83"/>
      <c r="EE5" s="83"/>
      <c r="EF5" s="84"/>
      <c r="EG5" s="82">
        <f>EG6</f>
        <v>44774</v>
      </c>
      <c r="EH5" s="83"/>
      <c r="EI5" s="83"/>
      <c r="EJ5" s="83"/>
      <c r="EK5" s="83"/>
      <c r="EL5" s="83"/>
      <c r="EM5" s="84"/>
      <c r="EN5" s="82">
        <f>EN6</f>
        <v>44781</v>
      </c>
      <c r="EO5" s="83"/>
      <c r="EP5" s="83"/>
      <c r="EQ5" s="83"/>
      <c r="ER5" s="83"/>
      <c r="ES5" s="83"/>
      <c r="ET5" s="84"/>
    </row>
    <row r="6" spans="1:150" x14ac:dyDescent="0.3">
      <c r="K6" s="12">
        <f>C4-WEEKDAY(C4,1)+2+7*(H4-1)</f>
        <v>44648</v>
      </c>
      <c r="L6" s="13">
        <f t="shared" ref="L6:AL6" si="0">K6+1</f>
        <v>44649</v>
      </c>
      <c r="M6" s="13">
        <f t="shared" si="0"/>
        <v>44650</v>
      </c>
      <c r="N6" s="13">
        <f t="shared" si="0"/>
        <v>44651</v>
      </c>
      <c r="O6" s="13">
        <f t="shared" si="0"/>
        <v>44652</v>
      </c>
      <c r="P6" s="13">
        <f t="shared" si="0"/>
        <v>44653</v>
      </c>
      <c r="Q6" s="14">
        <f t="shared" si="0"/>
        <v>44654</v>
      </c>
      <c r="R6" s="12">
        <f t="shared" si="0"/>
        <v>44655</v>
      </c>
      <c r="S6" s="13">
        <f t="shared" si="0"/>
        <v>44656</v>
      </c>
      <c r="T6" s="13">
        <f t="shared" si="0"/>
        <v>44657</v>
      </c>
      <c r="U6" s="13">
        <f t="shared" si="0"/>
        <v>44658</v>
      </c>
      <c r="V6" s="13">
        <f t="shared" si="0"/>
        <v>44659</v>
      </c>
      <c r="W6" s="13">
        <f t="shared" si="0"/>
        <v>44660</v>
      </c>
      <c r="X6" s="14">
        <f t="shared" si="0"/>
        <v>44661</v>
      </c>
      <c r="Y6" s="12">
        <f t="shared" si="0"/>
        <v>44662</v>
      </c>
      <c r="Z6" s="13">
        <f t="shared" si="0"/>
        <v>44663</v>
      </c>
      <c r="AA6" s="13">
        <f t="shared" si="0"/>
        <v>44664</v>
      </c>
      <c r="AB6" s="13">
        <f t="shared" si="0"/>
        <v>44665</v>
      </c>
      <c r="AC6" s="13">
        <f t="shared" si="0"/>
        <v>44666</v>
      </c>
      <c r="AD6" s="13">
        <f t="shared" si="0"/>
        <v>44667</v>
      </c>
      <c r="AE6" s="14">
        <f t="shared" si="0"/>
        <v>44668</v>
      </c>
      <c r="AF6" s="12">
        <f t="shared" si="0"/>
        <v>44669</v>
      </c>
      <c r="AG6" s="13">
        <f t="shared" si="0"/>
        <v>44670</v>
      </c>
      <c r="AH6" s="13">
        <f t="shared" si="0"/>
        <v>44671</v>
      </c>
      <c r="AI6" s="13">
        <f t="shared" si="0"/>
        <v>44672</v>
      </c>
      <c r="AJ6" s="13">
        <f t="shared" si="0"/>
        <v>44673</v>
      </c>
      <c r="AK6" s="13">
        <f t="shared" si="0"/>
        <v>44674</v>
      </c>
      <c r="AL6" s="14">
        <f t="shared" si="0"/>
        <v>44675</v>
      </c>
      <c r="AM6" s="12">
        <f t="shared" ref="AM6" si="1">AL6+1</f>
        <v>44676</v>
      </c>
      <c r="AN6" s="13">
        <f t="shared" ref="AN6" si="2">AM6+1</f>
        <v>44677</v>
      </c>
      <c r="AO6" s="13">
        <f t="shared" ref="AO6" si="3">AN6+1</f>
        <v>44678</v>
      </c>
      <c r="AP6" s="13">
        <f t="shared" ref="AP6" si="4">AO6+1</f>
        <v>44679</v>
      </c>
      <c r="AQ6" s="13">
        <f t="shared" ref="AQ6" si="5">AP6+1</f>
        <v>44680</v>
      </c>
      <c r="AR6" s="13">
        <f t="shared" ref="AR6" si="6">AQ6+1</f>
        <v>44681</v>
      </c>
      <c r="AS6" s="14">
        <f t="shared" ref="AS6" si="7">AR6+1</f>
        <v>44682</v>
      </c>
      <c r="AT6" s="12">
        <f t="shared" ref="AT6" si="8">AS6+1</f>
        <v>44683</v>
      </c>
      <c r="AU6" s="13">
        <f t="shared" ref="AU6" si="9">AT6+1</f>
        <v>44684</v>
      </c>
      <c r="AV6" s="13">
        <f t="shared" ref="AV6" si="10">AU6+1</f>
        <v>44685</v>
      </c>
      <c r="AW6" s="13">
        <f t="shared" ref="AW6" si="11">AV6+1</f>
        <v>44686</v>
      </c>
      <c r="AX6" s="13">
        <f t="shared" ref="AX6" si="12">AW6+1</f>
        <v>44687</v>
      </c>
      <c r="AY6" s="13">
        <f t="shared" ref="AY6" si="13">AX6+1</f>
        <v>44688</v>
      </c>
      <c r="AZ6" s="14">
        <f t="shared" ref="AZ6" si="14">AY6+1</f>
        <v>44689</v>
      </c>
      <c r="BA6" s="12">
        <f t="shared" ref="BA6" si="15">AZ6+1</f>
        <v>44690</v>
      </c>
      <c r="BB6" s="13">
        <f t="shared" ref="BB6" si="16">BA6+1</f>
        <v>44691</v>
      </c>
      <c r="BC6" s="13">
        <f t="shared" ref="BC6" si="17">BB6+1</f>
        <v>44692</v>
      </c>
      <c r="BD6" s="13">
        <f t="shared" ref="BD6" si="18">BC6+1</f>
        <v>44693</v>
      </c>
      <c r="BE6" s="13">
        <f t="shared" ref="BE6" si="19">BD6+1</f>
        <v>44694</v>
      </c>
      <c r="BF6" s="13">
        <f t="shared" ref="BF6" si="20">BE6+1</f>
        <v>44695</v>
      </c>
      <c r="BG6" s="14">
        <f t="shared" ref="BG6" si="21">BF6+1</f>
        <v>44696</v>
      </c>
      <c r="BH6" s="12">
        <f t="shared" ref="BH6" si="22">BG6+1</f>
        <v>44697</v>
      </c>
      <c r="BI6" s="13">
        <f t="shared" ref="BI6" si="23">BH6+1</f>
        <v>44698</v>
      </c>
      <c r="BJ6" s="13">
        <f t="shared" ref="BJ6" si="24">BI6+1</f>
        <v>44699</v>
      </c>
      <c r="BK6" s="13">
        <f t="shared" ref="BK6" si="25">BJ6+1</f>
        <v>44700</v>
      </c>
      <c r="BL6" s="13">
        <f t="shared" ref="BL6" si="26">BK6+1</f>
        <v>44701</v>
      </c>
      <c r="BM6" s="13">
        <f t="shared" ref="BM6" si="27">BL6+1</f>
        <v>44702</v>
      </c>
      <c r="BN6" s="14">
        <f t="shared" ref="BN6" si="28">BM6+1</f>
        <v>44703</v>
      </c>
      <c r="BO6" s="12">
        <f t="shared" ref="BO6" si="29">BN6+1</f>
        <v>44704</v>
      </c>
      <c r="BP6" s="13">
        <f t="shared" ref="BP6" si="30">BO6+1</f>
        <v>44705</v>
      </c>
      <c r="BQ6" s="13">
        <f t="shared" ref="BQ6" si="31">BP6+1</f>
        <v>44706</v>
      </c>
      <c r="BR6" s="13">
        <f t="shared" ref="BR6" si="32">BQ6+1</f>
        <v>44707</v>
      </c>
      <c r="BS6" s="13">
        <f t="shared" ref="BS6" si="33">BR6+1</f>
        <v>44708</v>
      </c>
      <c r="BT6" s="13">
        <f t="shared" ref="BT6" si="34">BS6+1</f>
        <v>44709</v>
      </c>
      <c r="BU6" s="14">
        <f t="shared" ref="BU6" si="35">BT6+1</f>
        <v>44710</v>
      </c>
      <c r="BV6" s="12">
        <f t="shared" ref="BV6" si="36">BU6+1</f>
        <v>44711</v>
      </c>
      <c r="BW6" s="13">
        <f t="shared" ref="BW6" si="37">BV6+1</f>
        <v>44712</v>
      </c>
      <c r="BX6" s="13">
        <f t="shared" ref="BX6" si="38">BW6+1</f>
        <v>44713</v>
      </c>
      <c r="BY6" s="13">
        <f t="shared" ref="BY6" si="39">BX6+1</f>
        <v>44714</v>
      </c>
      <c r="BZ6" s="13">
        <f t="shared" ref="BZ6" si="40">BY6+1</f>
        <v>44715</v>
      </c>
      <c r="CA6" s="13">
        <f t="shared" ref="CA6" si="41">BZ6+1</f>
        <v>44716</v>
      </c>
      <c r="CB6" s="14">
        <f t="shared" ref="CB6" si="42">CA6+1</f>
        <v>44717</v>
      </c>
      <c r="CC6" s="12">
        <f t="shared" ref="CC6" si="43">CB6+1</f>
        <v>44718</v>
      </c>
      <c r="CD6" s="13">
        <f t="shared" ref="CD6" si="44">CC6+1</f>
        <v>44719</v>
      </c>
      <c r="CE6" s="13">
        <f t="shared" ref="CE6" si="45">CD6+1</f>
        <v>44720</v>
      </c>
      <c r="CF6" s="13">
        <f t="shared" ref="CF6" si="46">CE6+1</f>
        <v>44721</v>
      </c>
      <c r="CG6" s="13">
        <f t="shared" ref="CG6" si="47">CF6+1</f>
        <v>44722</v>
      </c>
      <c r="CH6" s="13">
        <f t="shared" ref="CH6" si="48">CG6+1</f>
        <v>44723</v>
      </c>
      <c r="CI6" s="14">
        <f t="shared" ref="CI6" si="49">CH6+1</f>
        <v>44724</v>
      </c>
      <c r="CJ6" s="12">
        <f t="shared" ref="CJ6" si="50">CI6+1</f>
        <v>44725</v>
      </c>
      <c r="CK6" s="13">
        <f t="shared" ref="CK6" si="51">CJ6+1</f>
        <v>44726</v>
      </c>
      <c r="CL6" s="13">
        <f t="shared" ref="CL6" si="52">CK6+1</f>
        <v>44727</v>
      </c>
      <c r="CM6" s="13">
        <f t="shared" ref="CM6" si="53">CL6+1</f>
        <v>44728</v>
      </c>
      <c r="CN6" s="13">
        <f t="shared" ref="CN6" si="54">CM6+1</f>
        <v>44729</v>
      </c>
      <c r="CO6" s="13">
        <f t="shared" ref="CO6" si="55">CN6+1</f>
        <v>44730</v>
      </c>
      <c r="CP6" s="14">
        <f t="shared" ref="CP6" si="56">CO6+1</f>
        <v>44731</v>
      </c>
      <c r="CQ6" s="12">
        <f t="shared" ref="CQ6" si="57">CP6+1</f>
        <v>44732</v>
      </c>
      <c r="CR6" s="13">
        <f t="shared" ref="CR6" si="58">CQ6+1</f>
        <v>44733</v>
      </c>
      <c r="CS6" s="13">
        <f t="shared" ref="CS6" si="59">CR6+1</f>
        <v>44734</v>
      </c>
      <c r="CT6" s="13">
        <f t="shared" ref="CT6" si="60">CS6+1</f>
        <v>44735</v>
      </c>
      <c r="CU6" s="13">
        <f t="shared" ref="CU6" si="61">CT6+1</f>
        <v>44736</v>
      </c>
      <c r="CV6" s="13">
        <f t="shared" ref="CV6" si="62">CU6+1</f>
        <v>44737</v>
      </c>
      <c r="CW6" s="14">
        <f t="shared" ref="CW6" si="63">CV6+1</f>
        <v>44738</v>
      </c>
      <c r="CX6" s="12">
        <f t="shared" ref="CX6" si="64">CW6+1</f>
        <v>44739</v>
      </c>
      <c r="CY6" s="13">
        <f t="shared" ref="CY6" si="65">CX6+1</f>
        <v>44740</v>
      </c>
      <c r="CZ6" s="13">
        <f t="shared" ref="CZ6" si="66">CY6+1</f>
        <v>44741</v>
      </c>
      <c r="DA6" s="13">
        <f t="shared" ref="DA6" si="67">CZ6+1</f>
        <v>44742</v>
      </c>
      <c r="DB6" s="13">
        <f t="shared" ref="DB6" si="68">DA6+1</f>
        <v>44743</v>
      </c>
      <c r="DC6" s="13">
        <f t="shared" ref="DC6" si="69">DB6+1</f>
        <v>44744</v>
      </c>
      <c r="DD6" s="14">
        <f t="shared" ref="DD6" si="70">DC6+1</f>
        <v>44745</v>
      </c>
      <c r="DE6" s="12">
        <f t="shared" ref="DE6" si="71">DD6+1</f>
        <v>44746</v>
      </c>
      <c r="DF6" s="13">
        <f t="shared" ref="DF6" si="72">DE6+1</f>
        <v>44747</v>
      </c>
      <c r="DG6" s="13">
        <f t="shared" ref="DG6" si="73">DF6+1</f>
        <v>44748</v>
      </c>
      <c r="DH6" s="13">
        <f t="shared" ref="DH6" si="74">DG6+1</f>
        <v>44749</v>
      </c>
      <c r="DI6" s="13">
        <f t="shared" ref="DI6" si="75">DH6+1</f>
        <v>44750</v>
      </c>
      <c r="DJ6" s="13">
        <f t="shared" ref="DJ6" si="76">DI6+1</f>
        <v>44751</v>
      </c>
      <c r="DK6" s="14">
        <f t="shared" ref="DK6" si="77">DJ6+1</f>
        <v>44752</v>
      </c>
      <c r="DL6" s="12">
        <f t="shared" ref="DL6" si="78">DK6+1</f>
        <v>44753</v>
      </c>
      <c r="DM6" s="13">
        <f t="shared" ref="DM6" si="79">DL6+1</f>
        <v>44754</v>
      </c>
      <c r="DN6" s="13">
        <f t="shared" ref="DN6" si="80">DM6+1</f>
        <v>44755</v>
      </c>
      <c r="DO6" s="13">
        <f t="shared" ref="DO6" si="81">DN6+1</f>
        <v>44756</v>
      </c>
      <c r="DP6" s="13">
        <f t="shared" ref="DP6" si="82">DO6+1</f>
        <v>44757</v>
      </c>
      <c r="DQ6" s="13">
        <f t="shared" ref="DQ6" si="83">DP6+1</f>
        <v>44758</v>
      </c>
      <c r="DR6" s="14">
        <f t="shared" ref="DR6" si="84">DQ6+1</f>
        <v>44759</v>
      </c>
      <c r="DS6" s="12">
        <f t="shared" ref="DS6" si="85">DR6+1</f>
        <v>44760</v>
      </c>
      <c r="DT6" s="13">
        <f t="shared" ref="DT6" si="86">DS6+1</f>
        <v>44761</v>
      </c>
      <c r="DU6" s="13">
        <f t="shared" ref="DU6" si="87">DT6+1</f>
        <v>44762</v>
      </c>
      <c r="DV6" s="13">
        <f t="shared" ref="DV6" si="88">DU6+1</f>
        <v>44763</v>
      </c>
      <c r="DW6" s="13">
        <f t="shared" ref="DW6" si="89">DV6+1</f>
        <v>44764</v>
      </c>
      <c r="DX6" s="13">
        <f t="shared" ref="DX6" si="90">DW6+1</f>
        <v>44765</v>
      </c>
      <c r="DY6" s="14">
        <f t="shared" ref="DY6" si="91">DX6+1</f>
        <v>44766</v>
      </c>
      <c r="DZ6" s="12">
        <f t="shared" ref="DZ6" si="92">DY6+1</f>
        <v>44767</v>
      </c>
      <c r="EA6" s="13">
        <f t="shared" ref="EA6" si="93">DZ6+1</f>
        <v>44768</v>
      </c>
      <c r="EB6" s="13">
        <f t="shared" ref="EB6" si="94">EA6+1</f>
        <v>44769</v>
      </c>
      <c r="EC6" s="13">
        <f t="shared" ref="EC6" si="95">EB6+1</f>
        <v>44770</v>
      </c>
      <c r="ED6" s="13">
        <f t="shared" ref="ED6" si="96">EC6+1</f>
        <v>44771</v>
      </c>
      <c r="EE6" s="13">
        <f t="shared" ref="EE6" si="97">ED6+1</f>
        <v>44772</v>
      </c>
      <c r="EF6" s="14">
        <f t="shared" ref="EF6" si="98">EE6+1</f>
        <v>44773</v>
      </c>
      <c r="EG6" s="12">
        <f t="shared" ref="EG6" si="99">EF6+1</f>
        <v>44774</v>
      </c>
      <c r="EH6" s="13">
        <f t="shared" ref="EH6" si="100">EG6+1</f>
        <v>44775</v>
      </c>
      <c r="EI6" s="13">
        <f t="shared" ref="EI6" si="101">EH6+1</f>
        <v>44776</v>
      </c>
      <c r="EJ6" s="13">
        <f t="shared" ref="EJ6" si="102">EI6+1</f>
        <v>44777</v>
      </c>
      <c r="EK6" s="13">
        <f t="shared" ref="EK6" si="103">EJ6+1</f>
        <v>44778</v>
      </c>
      <c r="EL6" s="13">
        <f t="shared" ref="EL6" si="104">EK6+1</f>
        <v>44779</v>
      </c>
      <c r="EM6" s="14">
        <f t="shared" ref="EM6" si="105">EL6+1</f>
        <v>44780</v>
      </c>
      <c r="EN6" s="12">
        <f t="shared" ref="EN6" si="106">EM6+1</f>
        <v>44781</v>
      </c>
      <c r="EO6" s="13">
        <f t="shared" ref="EO6" si="107">EN6+1</f>
        <v>44782</v>
      </c>
      <c r="EP6" s="13">
        <f t="shared" ref="EP6" si="108">EO6+1</f>
        <v>44783</v>
      </c>
      <c r="EQ6" s="13">
        <f t="shared" ref="EQ6" si="109">EP6+1</f>
        <v>44784</v>
      </c>
      <c r="ER6" s="13">
        <f t="shared" ref="ER6" si="110">EQ6+1</f>
        <v>44785</v>
      </c>
      <c r="ES6" s="13">
        <f t="shared" ref="ES6" si="111">ER6+1</f>
        <v>44786</v>
      </c>
      <c r="ET6" s="14">
        <f t="shared" ref="ET6" si="112">ES6+1</f>
        <v>44787</v>
      </c>
    </row>
    <row r="7" spans="1:150" ht="25.8" thickBot="1" x14ac:dyDescent="0.35">
      <c r="A7" s="15" t="s">
        <v>1</v>
      </c>
      <c r="B7" s="15" t="s">
        <v>8</v>
      </c>
      <c r="C7" s="16" t="s">
        <v>21</v>
      </c>
      <c r="D7" s="17" t="s">
        <v>14</v>
      </c>
      <c r="E7" s="18" t="s">
        <v>9</v>
      </c>
      <c r="F7" s="18" t="s">
        <v>10</v>
      </c>
      <c r="G7" s="16" t="s">
        <v>11</v>
      </c>
      <c r="H7" s="16" t="s">
        <v>12</v>
      </c>
      <c r="I7" s="16" t="s">
        <v>13</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20</v>
      </c>
      <c r="C8" s="24"/>
      <c r="D8" s="25"/>
      <c r="E8" s="26"/>
      <c r="F8" s="27" t="str">
        <f>IF(ISBLANK(E8)," - ",IF(G8=0,E8,E8+G8-1))</f>
        <v xml:space="preserve"> - </v>
      </c>
      <c r="G8" s="28"/>
      <c r="H8" s="29"/>
      <c r="I8" s="30" t="str">
        <f t="shared" ref="I8:I38"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20</v>
      </c>
      <c r="C9" s="36" t="s">
        <v>22</v>
      </c>
      <c r="D9" s="37"/>
      <c r="E9" s="79">
        <v>44659</v>
      </c>
      <c r="F9" s="80">
        <f>IF(ISBLANK(E9)," - ",IF(G9=0,E9,E9+G9-1))</f>
        <v>44668</v>
      </c>
      <c r="G9" s="40">
        <v>10</v>
      </c>
      <c r="H9" s="41">
        <v>0</v>
      </c>
      <c r="I9" s="42">
        <f t="shared" si="117"/>
        <v>6</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ref="F10:F36" si="119">IF(ISBLANK(E10)," - ",IF(G10=0,E10,E10+G10-1))</f>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24</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20"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32</v>
      </c>
      <c r="C14" s="36" t="s">
        <v>22</v>
      </c>
      <c r="D14" s="37"/>
      <c r="E14" s="79">
        <v>44659</v>
      </c>
      <c r="F14" s="80">
        <f t="shared" si="119"/>
        <v>44668</v>
      </c>
      <c r="G14" s="40">
        <v>10</v>
      </c>
      <c r="H14" s="41">
        <v>0</v>
      </c>
      <c r="I14" s="42">
        <f t="shared" si="117"/>
        <v>6</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33</v>
      </c>
      <c r="C15" s="36" t="s">
        <v>38</v>
      </c>
      <c r="D15" s="37"/>
      <c r="E15" s="79">
        <v>44659</v>
      </c>
      <c r="F15" s="80">
        <f t="shared" si="119"/>
        <v>44668</v>
      </c>
      <c r="G15" s="40">
        <v>10</v>
      </c>
      <c r="H15" s="41">
        <v>0</v>
      </c>
      <c r="I15" s="42">
        <f t="shared" si="117"/>
        <v>6</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23</v>
      </c>
      <c r="C16" s="36" t="s">
        <v>38</v>
      </c>
      <c r="D16" s="37"/>
      <c r="E16" s="79">
        <v>44659</v>
      </c>
      <c r="F16" s="80">
        <f t="shared" si="119"/>
        <v>44668</v>
      </c>
      <c r="G16" s="40">
        <v>10</v>
      </c>
      <c r="H16" s="41">
        <v>0</v>
      </c>
      <c r="I16" s="42">
        <f t="shared" si="117"/>
        <v>6</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t="str">
        <f t="shared" si="120"/>
        <v>2.4</v>
      </c>
      <c r="B17" s="35" t="s">
        <v>34</v>
      </c>
      <c r="C17" s="36" t="s">
        <v>38</v>
      </c>
      <c r="D17" s="37"/>
      <c r="E17" s="79">
        <v>44659</v>
      </c>
      <c r="F17" s="80">
        <f t="shared" si="119"/>
        <v>44668</v>
      </c>
      <c r="G17" s="40">
        <v>10</v>
      </c>
      <c r="H17" s="41">
        <v>0</v>
      </c>
      <c r="I17" s="42">
        <f t="shared" si="117"/>
        <v>6</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t="str">
        <f t="shared" si="120"/>
        <v>2.5</v>
      </c>
      <c r="B18" s="35" t="s">
        <v>35</v>
      </c>
      <c r="C18" s="36" t="s">
        <v>38</v>
      </c>
      <c r="D18" s="37"/>
      <c r="E18" s="79">
        <v>44659</v>
      </c>
      <c r="F18" s="80">
        <f t="shared" si="119"/>
        <v>44668</v>
      </c>
      <c r="G18" s="40">
        <v>10</v>
      </c>
      <c r="H18" s="41">
        <v>0</v>
      </c>
      <c r="I18" s="42">
        <f t="shared" si="117"/>
        <v>6</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t="str">
        <f t="shared" si="120"/>
        <v>2.6</v>
      </c>
      <c r="B19" s="35"/>
      <c r="D19" s="37"/>
      <c r="E19" s="79"/>
      <c r="F19" s="80" t="str">
        <f t="shared" ref="F19" si="121">IF(ISBLANK(E19)," - ",IF(G19=0,E19,E19+G19-1))</f>
        <v xml:space="preserve"> - </v>
      </c>
      <c r="G19" s="40">
        <v>3</v>
      </c>
      <c r="H19" s="41"/>
      <c r="I19" s="42" t="str">
        <f t="shared" ref="I19" si="122">IF(OR(F19=0,E19=0)," - ",NETWORKDAYS(E19,F19))</f>
        <v xml:space="preserve"> - </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t="str">
        <f t="shared" si="120"/>
        <v>2.7</v>
      </c>
      <c r="B20" s="35"/>
      <c r="D20" s="37"/>
      <c r="E20" s="79"/>
      <c r="F20" s="80" t="str">
        <f t="shared" ref="F20" si="123">IF(ISBLANK(E20)," - ",IF(G20=0,E20,E20+G20-1))</f>
        <v xml:space="preserve"> - </v>
      </c>
      <c r="G20" s="40">
        <v>3</v>
      </c>
      <c r="H20" s="41"/>
      <c r="I20" s="42" t="str">
        <f t="shared" ref="I20" si="124">IF(OR(F20=0,E20=0)," - ",NETWORKDAYS(E20,F20))</f>
        <v xml:space="preserve"> - </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3" customFormat="1" ht="18.600000000000001" x14ac:dyDescent="0.25">
      <c r="A21" s="45" t="str">
        <f>IF(ISERROR(VALUE(SUBSTITUTE(prevWBS,".",""))),"1",IF(ISERROR(FIND("`",SUBSTITUTE(prevWBS,".","`",1))),TEXT(VALUE(prevWBS)+1,"#"),TEXT(VALUE(LEFT(prevWBS,FIND("`",SUBSTITUTE(prevWBS,".","`",1))-1))+1,"#")))</f>
        <v>3</v>
      </c>
      <c r="B21" s="46" t="s">
        <v>25</v>
      </c>
      <c r="D21" s="47"/>
      <c r="E21" s="81"/>
      <c r="F21" s="81" t="str">
        <f t="shared" si="119"/>
        <v xml:space="preserve"> - </v>
      </c>
      <c r="G21" s="48"/>
      <c r="H21" s="49"/>
      <c r="I21" s="50" t="str">
        <f t="shared" si="117"/>
        <v xml:space="preserve"> - </v>
      </c>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row>
    <row r="22" spans="1:150" s="36" customFormat="1" ht="18.600000000000001" x14ac:dyDescent="0.25">
      <c r="A22" s="34" t="str">
        <f t="shared" ref="A22:A28" si="12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5" t="s">
        <v>32</v>
      </c>
      <c r="C22" s="36" t="str">
        <f>C14</f>
        <v>/Tomas</v>
      </c>
      <c r="D22" s="37"/>
      <c r="E22" s="79">
        <v>44659</v>
      </c>
      <c r="F22" s="80">
        <f t="shared" si="119"/>
        <v>44668</v>
      </c>
      <c r="G22" s="40">
        <v>10</v>
      </c>
      <c r="H22" s="41">
        <v>0</v>
      </c>
      <c r="I22" s="42">
        <f t="shared" si="117"/>
        <v>6</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t="str">
        <f t="shared" si="125"/>
        <v>3.2</v>
      </c>
      <c r="B23" s="35" t="s">
        <v>33</v>
      </c>
      <c r="C23" s="36" t="str">
        <f>C15</f>
        <v>Tomas</v>
      </c>
      <c r="D23" s="37"/>
      <c r="E23" s="79">
        <v>44659</v>
      </c>
      <c r="F23" s="80">
        <f t="shared" si="119"/>
        <v>44668</v>
      </c>
      <c r="G23" s="40">
        <v>10</v>
      </c>
      <c r="H23" s="41">
        <v>0</v>
      </c>
      <c r="I23" s="42">
        <f t="shared" si="117"/>
        <v>6</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t="str">
        <f t="shared" si="125"/>
        <v>3.3</v>
      </c>
      <c r="B24" s="35" t="s">
        <v>36</v>
      </c>
      <c r="C24" s="36" t="str">
        <f>C16</f>
        <v>Tomas</v>
      </c>
      <c r="D24" s="37"/>
      <c r="E24" s="79">
        <v>44659</v>
      </c>
      <c r="F24" s="80">
        <f t="shared" si="119"/>
        <v>44668</v>
      </c>
      <c r="G24" s="40">
        <v>10</v>
      </c>
      <c r="H24" s="41">
        <v>0</v>
      </c>
      <c r="I24" s="42">
        <f t="shared" si="117"/>
        <v>6</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8.600000000000001" x14ac:dyDescent="0.25">
      <c r="A25" s="34" t="str">
        <f t="shared" si="125"/>
        <v>3.4</v>
      </c>
      <c r="B25" s="35" t="s">
        <v>37</v>
      </c>
      <c r="C25" s="36" t="str">
        <f>C17</f>
        <v>Tomas</v>
      </c>
      <c r="D25" s="37"/>
      <c r="E25" s="79">
        <v>44659</v>
      </c>
      <c r="F25" s="80">
        <f t="shared" si="119"/>
        <v>44668</v>
      </c>
      <c r="G25" s="40">
        <v>10</v>
      </c>
      <c r="H25" s="41">
        <v>0</v>
      </c>
      <c r="I25" s="42">
        <f t="shared" si="117"/>
        <v>6</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8.600000000000001" x14ac:dyDescent="0.25">
      <c r="A26" s="34" t="str">
        <f t="shared" si="125"/>
        <v>3.5</v>
      </c>
      <c r="B26" s="35"/>
      <c r="D26" s="37"/>
      <c r="E26" s="79"/>
      <c r="F26" s="80" t="str">
        <f t="shared" si="119"/>
        <v xml:space="preserve"> - </v>
      </c>
      <c r="G26" s="40"/>
      <c r="H26" s="41"/>
      <c r="I26" s="42" t="str">
        <f t="shared" si="117"/>
        <v xml:space="preserve"> - </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8.600000000000001" x14ac:dyDescent="0.25">
      <c r="A27" s="34" t="str">
        <f t="shared" si="125"/>
        <v>3.6</v>
      </c>
      <c r="B27" s="35"/>
      <c r="D27" s="37"/>
      <c r="E27" s="79"/>
      <c r="F27" s="80" t="str">
        <f t="shared" si="119"/>
        <v xml:space="preserve"> - </v>
      </c>
      <c r="G27" s="40"/>
      <c r="H27" s="41"/>
      <c r="I27" s="42" t="str">
        <f t="shared" si="117"/>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t="str">
        <f t="shared" si="125"/>
        <v>3.7</v>
      </c>
      <c r="B28" s="35"/>
      <c r="D28" s="37"/>
      <c r="E28" s="79"/>
      <c r="F28" s="80" t="str">
        <f t="shared" si="119"/>
        <v xml:space="preserve"> - </v>
      </c>
      <c r="G28" s="40"/>
      <c r="H28" s="41"/>
      <c r="I28" s="42" t="str">
        <f t="shared" si="117"/>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3" customFormat="1" ht="18.600000000000001" x14ac:dyDescent="0.25">
      <c r="A29" s="45" t="str">
        <f>IF(ISERROR(VALUE(SUBSTITUTE(prevWBS,".",""))),"1",IF(ISERROR(FIND("`",SUBSTITUTE(prevWBS,".","`",1))),TEXT(VALUE(prevWBS)+1,"#"),TEXT(VALUE(LEFT(prevWBS,FIND("`",SUBSTITUTE(prevWBS,".","`",1))-1))+1,"#")))</f>
        <v>4</v>
      </c>
      <c r="B29" s="46" t="s">
        <v>26</v>
      </c>
      <c r="D29" s="47"/>
      <c r="E29" s="81"/>
      <c r="F29" s="81" t="str">
        <f t="shared" si="119"/>
        <v xml:space="preserve"> - </v>
      </c>
      <c r="G29" s="48"/>
      <c r="H29" s="49"/>
      <c r="I29" s="50" t="str">
        <f t="shared" si="117"/>
        <v xml:space="preserve"> - </v>
      </c>
      <c r="J29" s="51"/>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row>
    <row r="30" spans="1:150" s="36" customFormat="1" ht="18.600000000000001" x14ac:dyDescent="0.25">
      <c r="A30" s="34" t="str">
        <f t="shared" ref="A30:A38" si="12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0" s="35" t="s">
        <v>27</v>
      </c>
      <c r="C30" s="36" t="s">
        <v>38</v>
      </c>
      <c r="D30" s="37"/>
      <c r="E30" s="79">
        <v>44659</v>
      </c>
      <c r="F30" s="80">
        <f t="shared" si="119"/>
        <v>44668</v>
      </c>
      <c r="G30" s="40">
        <v>10</v>
      </c>
      <c r="H30" s="41">
        <v>0</v>
      </c>
      <c r="I30" s="42">
        <f t="shared" si="117"/>
        <v>6</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t="str">
        <f t="shared" si="126"/>
        <v>4.2</v>
      </c>
      <c r="B31" s="35" t="s">
        <v>28</v>
      </c>
      <c r="C31" s="36" t="s">
        <v>38</v>
      </c>
      <c r="D31" s="37"/>
      <c r="E31" s="79">
        <v>44659</v>
      </c>
      <c r="F31" s="80">
        <f t="shared" si="119"/>
        <v>44668</v>
      </c>
      <c r="G31" s="40">
        <v>10</v>
      </c>
      <c r="H31" s="41">
        <v>0</v>
      </c>
      <c r="I31" s="42">
        <f t="shared" si="117"/>
        <v>6</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t="str">
        <f t="shared" si="126"/>
        <v>4.3</v>
      </c>
      <c r="B32" s="35" t="s">
        <v>39</v>
      </c>
      <c r="C32" s="36" t="s">
        <v>22</v>
      </c>
      <c r="D32" s="37"/>
      <c r="E32" s="79">
        <v>44659</v>
      </c>
      <c r="F32" s="80">
        <f t="shared" si="119"/>
        <v>44668</v>
      </c>
      <c r="G32" s="40">
        <v>10</v>
      </c>
      <c r="H32" s="41">
        <v>0</v>
      </c>
      <c r="I32" s="42">
        <f t="shared" si="117"/>
        <v>6</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8.600000000000001" x14ac:dyDescent="0.25">
      <c r="A33" s="34" t="str">
        <f t="shared" si="126"/>
        <v>4.4</v>
      </c>
      <c r="B33" s="35" t="s">
        <v>29</v>
      </c>
      <c r="C33" s="36" t="s">
        <v>22</v>
      </c>
      <c r="D33" s="37"/>
      <c r="E33" s="79">
        <v>44659</v>
      </c>
      <c r="F33" s="80">
        <f t="shared" si="119"/>
        <v>44668</v>
      </c>
      <c r="G33" s="40">
        <v>10</v>
      </c>
      <c r="H33" s="41">
        <v>0</v>
      </c>
      <c r="I33" s="42">
        <f t="shared" si="117"/>
        <v>6</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8.600000000000001" x14ac:dyDescent="0.25">
      <c r="A34" s="34" t="str">
        <f t="shared" si="126"/>
        <v>4.5</v>
      </c>
      <c r="B34" s="35" t="s">
        <v>30</v>
      </c>
      <c r="C34" s="36" t="s">
        <v>22</v>
      </c>
      <c r="D34" s="37"/>
      <c r="E34" s="79">
        <v>44659</v>
      </c>
      <c r="F34" s="80">
        <f t="shared" si="119"/>
        <v>44668</v>
      </c>
      <c r="G34" s="40">
        <v>10</v>
      </c>
      <c r="H34" s="41">
        <v>0</v>
      </c>
      <c r="I34" s="42">
        <f t="shared" si="117"/>
        <v>6</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t="str">
        <f t="shared" si="126"/>
        <v>4.6</v>
      </c>
      <c r="B35" s="35" t="s">
        <v>40</v>
      </c>
      <c r="C35" s="36" t="s">
        <v>22</v>
      </c>
      <c r="D35" s="37"/>
      <c r="E35" s="79">
        <v>44659</v>
      </c>
      <c r="F35" s="80">
        <f t="shared" si="119"/>
        <v>44668</v>
      </c>
      <c r="G35" s="40">
        <v>10</v>
      </c>
      <c r="H35" s="41">
        <v>0</v>
      </c>
      <c r="I35" s="42">
        <f t="shared" ref="I35" si="127">IF(OR(F35=0,E35=0)," - ",NETWORKDAYS(E35,F35))</f>
        <v>6</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t="str">
        <f t="shared" si="126"/>
        <v>4.7</v>
      </c>
      <c r="B36" s="35" t="s">
        <v>31</v>
      </c>
      <c r="C36" s="36" t="s">
        <v>22</v>
      </c>
      <c r="D36" s="37"/>
      <c r="E36" s="79">
        <v>44659</v>
      </c>
      <c r="F36" s="80">
        <f t="shared" si="119"/>
        <v>44668</v>
      </c>
      <c r="G36" s="40">
        <v>10</v>
      </c>
      <c r="H36" s="41">
        <v>0</v>
      </c>
      <c r="I36" s="42">
        <f t="shared" si="117"/>
        <v>6</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t="str">
        <f t="shared" si="126"/>
        <v>4.8</v>
      </c>
      <c r="B37" s="35"/>
      <c r="D37" s="37"/>
      <c r="E37" s="79"/>
      <c r="F37" s="80" t="str">
        <f t="shared" ref="F37" si="128">IF(ISBLANK(E37)," - ",IF(G37=0,E37,E37+G37-1))</f>
        <v xml:space="preserve"> - </v>
      </c>
      <c r="G37" s="40"/>
      <c r="H37" s="41"/>
      <c r="I37" s="42" t="str">
        <f t="shared" ref="I37" si="129">IF(OR(F37=0,E37=0)," - ",NETWORKDAYS(E37,F37))</f>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60" customFormat="1" ht="18.600000000000001" x14ac:dyDescent="0.25">
      <c r="A38" s="34" t="str">
        <f t="shared" si="126"/>
        <v>4.9</v>
      </c>
      <c r="B38" s="53"/>
      <c r="C38" s="53"/>
      <c r="D38" s="54"/>
      <c r="E38" s="55"/>
      <c r="F38" s="55"/>
      <c r="G38" s="56"/>
      <c r="H38" s="57"/>
      <c r="I38" s="58" t="str">
        <f t="shared" si="117"/>
        <v xml:space="preserve"> - </v>
      </c>
      <c r="J38" s="59"/>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67" customFormat="1" ht="18.600000000000001" x14ac:dyDescent="0.25">
      <c r="A39" s="61" t="s">
        <v>3</v>
      </c>
      <c r="B39" s="62"/>
      <c r="C39" s="63"/>
      <c r="D39" s="63"/>
      <c r="E39" s="64"/>
      <c r="F39" s="64"/>
      <c r="G39" s="65"/>
      <c r="H39" s="65"/>
      <c r="I39" s="65"/>
      <c r="J39" s="66"/>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60" customFormat="1" ht="18.600000000000001" x14ac:dyDescent="0.25">
      <c r="A40" s="68" t="s">
        <v>4</v>
      </c>
      <c r="B40" s="69"/>
      <c r="C40" s="69"/>
      <c r="D40" s="69"/>
      <c r="E40" s="70"/>
      <c r="F40" s="70"/>
      <c r="G40" s="69"/>
      <c r="H40" s="69"/>
      <c r="I40" s="69"/>
      <c r="J40" s="66"/>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60" customFormat="1" ht="18.600000000000001" x14ac:dyDescent="0.25">
      <c r="A41" s="71" t="str">
        <f>IF(ISERROR(VALUE(SUBSTITUTE(prevWBS,".",""))),"1",IF(ISERROR(FIND("`",SUBSTITUTE(prevWBS,".","`",1))),TEXT(VALUE(prevWBS)+1,"#"),TEXT(VALUE(LEFT(prevWBS,FIND("`",SUBSTITUTE(prevWBS,".","`",1))-1))+1,"#")))</f>
        <v>1</v>
      </c>
      <c r="B41" s="72" t="s">
        <v>18</v>
      </c>
      <c r="C41" s="73"/>
      <c r="D41" s="74"/>
      <c r="E41" s="38"/>
      <c r="F41" s="39" t="str">
        <f t="shared" ref="F41:F44" si="130">IF(ISBLANK(E41)," - ",IF(G41=0,E41,E41+G41-1))</f>
        <v xml:space="preserve"> - </v>
      </c>
      <c r="G41" s="40"/>
      <c r="H41" s="41"/>
      <c r="I41" s="42" t="str">
        <f>IF(OR(F41=0,E41=0)," - ",NETWORKDAYS(E41,F41))</f>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60" customFormat="1" ht="18.600000000000001" x14ac:dyDescent="0.25">
      <c r="A4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2" s="75" t="s">
        <v>5</v>
      </c>
      <c r="C42" s="75"/>
      <c r="D42" s="74"/>
      <c r="E42" s="38"/>
      <c r="F42" s="39" t="str">
        <f t="shared" si="130"/>
        <v xml:space="preserve"> - </v>
      </c>
      <c r="G42" s="40"/>
      <c r="H42" s="41"/>
      <c r="I42" s="42" t="str">
        <f t="shared" ref="I42:I44" si="131">IF(OR(F42=0,E42=0)," - ",NETWORKDAYS(E42,F42))</f>
        <v xml:space="preserve"> - </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60" customFormat="1" ht="18.600000000000001" x14ac:dyDescent="0.25">
      <c r="A43"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3" s="76" t="s">
        <v>6</v>
      </c>
      <c r="C43" s="75"/>
      <c r="D43" s="74"/>
      <c r="E43" s="38"/>
      <c r="F43" s="39" t="str">
        <f t="shared" si="130"/>
        <v xml:space="preserve"> - </v>
      </c>
      <c r="G43" s="40"/>
      <c r="H43" s="41"/>
      <c r="I43" s="42" t="str">
        <f t="shared" si="131"/>
        <v xml:space="preserve"> - </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60" customFormat="1" ht="18.600000000000001" x14ac:dyDescent="0.25">
      <c r="A44"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4" s="76" t="s">
        <v>7</v>
      </c>
      <c r="C44" s="75"/>
      <c r="D44" s="74"/>
      <c r="E44" s="38"/>
      <c r="F44" s="39" t="str">
        <f t="shared" si="130"/>
        <v xml:space="preserve"> - </v>
      </c>
      <c r="G44" s="40"/>
      <c r="H44" s="41"/>
      <c r="I44" s="42" t="str">
        <f t="shared" si="131"/>
        <v xml:space="preserve"> - </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78" customFormat="1" x14ac:dyDescent="0.3">
      <c r="A45" s="77" t="str">
        <f>HYPERLINK("https://vertex42.link/HowToCreateAGanttChart","► Watch How to Create a Gantt Chart in Excel")</f>
        <v>► Watch How to Create a Gantt Chart in Excel</v>
      </c>
    </row>
  </sheetData>
  <sheetProtection formatCells="0" formatColumns="0" formatRows="0" insertRows="0" deleteRows="0"/>
  <mergeCells count="43">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AM4:AS4"/>
    <mergeCell ref="AT4:AZ4"/>
    <mergeCell ref="BA4:BG4"/>
    <mergeCell ref="AM5:AS5"/>
    <mergeCell ref="AT5:AZ5"/>
    <mergeCell ref="BA5:BG5"/>
    <mergeCell ref="CC4:CI4"/>
    <mergeCell ref="CJ4:CP4"/>
    <mergeCell ref="CQ4:CW4"/>
    <mergeCell ref="CX4:DD4"/>
    <mergeCell ref="CC5:CI5"/>
    <mergeCell ref="CJ5:CP5"/>
    <mergeCell ref="CQ5:CW5"/>
  </mergeCells>
  <phoneticPr fontId="3" type="noConversion"/>
  <conditionalFormatting sqref="H8:H18 H38:H44 H21:H26 H29:H34">
    <cfRule type="dataBar" priority="11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H19">
    <cfRule type="dataBar" priority="17">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H20">
    <cfRule type="dataBar" priority="21">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7">
    <cfRule type="dataBar" priority="9">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28">
    <cfRule type="dataBar" priority="13">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35">
    <cfRule type="dataBar" priority="1">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36">
    <cfRule type="dataBar" priority="5">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37">
    <cfRule type="dataBar" priority="25">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K6:ET7">
    <cfRule type="expression" dxfId="3" priority="30">
      <formula>K$6=TODAY()</formula>
    </cfRule>
  </conditionalFormatting>
  <conditionalFormatting sqref="K6:ET44">
    <cfRule type="expression" dxfId="2" priority="2">
      <formula>K$6=TODAY()</formula>
    </cfRule>
  </conditionalFormatting>
  <conditionalFormatting sqref="K8:ET44">
    <cfRule type="expression" dxfId="1" priority="3">
      <formula>AND($E8&lt;=K$6,ROUNDDOWN(($F8-$E8+1)*$H8,0)+$E8-1&gt;=K$6)</formula>
    </cfRule>
  </conditionalFormatting>
  <conditionalFormatting sqref="K8:ET100">
    <cfRule type="expression" dxfId="0" priority="4">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6" fitToHeight="0" orientation="landscape" r:id="rId2"/>
  <headerFooter alignWithMargins="0"/>
  <ignoredErrors>
    <ignoredError sqref="B38 A40:B40 B39 E13 E21 E29 E38:H40 G13:H13 G21:H21 G29:H29 H17 G41 G42:G43 G44 H15 H16 H22:H25 H31:H33" unlockedFormula="1"/>
    <ignoredError sqref="A29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H8:H18 H38:H44 H21:H26 H29:H34</xm:sqref>
        </x14:conditionalFormatting>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H20</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H35</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H36</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Ryo Nozaki</cp:lastModifiedBy>
  <cp:lastPrinted>2022-04-10T04:52:28Z</cp:lastPrinted>
  <dcterms:created xsi:type="dcterms:W3CDTF">2010-06-09T16:05:03Z</dcterms:created>
  <dcterms:modified xsi:type="dcterms:W3CDTF">2024-12-15T15:20:51Z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